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2014წ" sheetId="4" r:id="rId1"/>
    <sheet name="Sheet2" sheetId="2" r:id="rId2"/>
    <sheet name="Sheet3" sheetId="3" r:id="rId3"/>
  </sheets>
  <definedNames>
    <definedName name="_xlnm.Print_Area" localSheetId="0">'2014წ'!$B$2:$S$31</definedName>
  </definedNames>
  <calcPr calcId="145621"/>
</workbook>
</file>

<file path=xl/calcChain.xml><?xml version="1.0" encoding="utf-8"?>
<calcChain xmlns="http://schemas.openxmlformats.org/spreadsheetml/2006/main">
  <c r="L7" i="4" l="1"/>
  <c r="O7" i="4"/>
  <c r="P7" i="4"/>
  <c r="Q7" i="4"/>
  <c r="R7" i="4"/>
  <c r="S7" i="4"/>
  <c r="O6" i="4"/>
  <c r="P6" i="4"/>
  <c r="Q6" i="4"/>
  <c r="R6" i="4"/>
  <c r="S6" i="4"/>
  <c r="L6" i="4"/>
  <c r="M31" i="4"/>
  <c r="M30" i="4"/>
  <c r="M28" i="4"/>
  <c r="M27" i="4"/>
  <c r="M25" i="4"/>
  <c r="M24" i="4"/>
  <c r="M22" i="4"/>
  <c r="M21" i="4"/>
  <c r="M19" i="4"/>
  <c r="M18" i="4"/>
  <c r="M16" i="4"/>
  <c r="M15" i="4"/>
  <c r="M13" i="4"/>
  <c r="M12" i="4"/>
  <c r="M10" i="4"/>
  <c r="M9" i="4"/>
  <c r="M6" i="4" s="1"/>
  <c r="N19" i="4"/>
  <c r="N22" i="4"/>
  <c r="N21" i="4"/>
  <c r="N28" i="4"/>
  <c r="N27" i="4"/>
  <c r="N30" i="4"/>
  <c r="N31" i="4"/>
  <c r="N12" i="4"/>
  <c r="N13" i="4"/>
  <c r="N16" i="4"/>
  <c r="N15" i="4"/>
  <c r="N25" i="4"/>
  <c r="N24" i="4"/>
  <c r="N9" i="4"/>
  <c r="N10" i="4"/>
  <c r="N7" i="4" s="1"/>
  <c r="M7" i="4" l="1"/>
  <c r="E31" i="4" l="1"/>
  <c r="E30" i="4"/>
  <c r="E28" i="4"/>
  <c r="E27" i="4"/>
  <c r="E24" i="4"/>
  <c r="E21" i="4"/>
  <c r="N18" i="4"/>
  <c r="N6" i="4" s="1"/>
  <c r="E18" i="4"/>
  <c r="E15" i="4"/>
  <c r="E12" i="4"/>
  <c r="G10" i="4"/>
  <c r="H10" i="4" s="1"/>
  <c r="G9" i="4"/>
  <c r="H9" i="4" s="1"/>
  <c r="K7" i="4"/>
  <c r="J7" i="4"/>
  <c r="G7" i="4"/>
  <c r="F7" i="4"/>
  <c r="D7" i="4"/>
  <c r="K6" i="4"/>
  <c r="G6" i="4"/>
  <c r="F6" i="4"/>
  <c r="D6" i="4"/>
  <c r="I10" i="4" l="1"/>
  <c r="H7" i="4"/>
  <c r="H6" i="4"/>
  <c r="I9" i="4"/>
  <c r="I7" i="4"/>
  <c r="E10" i="4"/>
  <c r="E7" i="4" s="1"/>
  <c r="J9" i="4" l="1"/>
  <c r="I6" i="4"/>
  <c r="J6" i="4" l="1"/>
  <c r="E9" i="4"/>
  <c r="E6" i="4" s="1"/>
</calcChain>
</file>

<file path=xl/sharedStrings.xml><?xml version="1.0" encoding="utf-8"?>
<sst xmlns="http://schemas.openxmlformats.org/spreadsheetml/2006/main" count="55" uniqueCount="39">
  <si>
    <t>პრემია</t>
  </si>
  <si>
    <t>იანვარი</t>
  </si>
  <si>
    <t>თებერვალი</t>
  </si>
  <si>
    <t>მარტი</t>
  </si>
  <si>
    <t>აპრილი</t>
  </si>
  <si>
    <t>დანამატი</t>
  </si>
  <si>
    <t>ივნისი</t>
  </si>
  <si>
    <t>მაისი</t>
  </si>
  <si>
    <t>35 01 01</t>
  </si>
  <si>
    <t>პროგრამული კოდი</t>
  </si>
  <si>
    <t>35 01 02</t>
  </si>
  <si>
    <t>სსიპ-სამედიცინო საქმიანობის სახელმწიფო რეგულირების სააგენტო</t>
  </si>
  <si>
    <t>35 01 03</t>
  </si>
  <si>
    <t>შეთანხმებული</t>
  </si>
  <si>
    <t>სსიპ - ლ. საყვარელიძის სახელობის დაავადებათა კონტროლის და საზოგადოებრივი ჯანმრთელობის ეროვნული ცენტრის</t>
  </si>
  <si>
    <t>სსიპ -სოციალური მომსახურების სააგენტო</t>
  </si>
  <si>
    <t>35 01 04</t>
  </si>
  <si>
    <t>35 01 05</t>
  </si>
  <si>
    <t>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</t>
  </si>
  <si>
    <t>35 01 06</t>
  </si>
  <si>
    <t>სსიპ-ნარკომანიით დაავადებულთ პირთა რეაბილიტაციის ცენტრი</t>
  </si>
  <si>
    <t>35 01 07</t>
  </si>
  <si>
    <t>სსიპ-სამედიცინო მედიაციის სამსახური</t>
  </si>
  <si>
    <t>დასახელება</t>
  </si>
  <si>
    <t>სულ საკასო ხარჯი 01.07.2014-ის მდგომარეობით</t>
  </si>
  <si>
    <t>35 01</t>
  </si>
  <si>
    <t xml:space="preserve">სულ </t>
  </si>
  <si>
    <t>საქართველოს შრომის, ჯანმრთელობისა და სოციალური დაცვის სამინისტროს ცენტრალური აპარატი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</si>
  <si>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</si>
  <si>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</si>
  <si>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</si>
  <si>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</si>
  <si>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</si>
  <si>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სსიპ სასწრაფო სამედიცინო დახმარების ცენტრი</t>
  </si>
  <si>
    <t>35 01 08</t>
  </si>
  <si>
    <t>შეთანხმებული 5 თვე</t>
  </si>
  <si>
    <t>საკასო ივლისი-ნოემბერი</t>
  </si>
  <si>
    <t>სულ საკასო ხარჯი 01.11.2014-ის მდგომარეობით</t>
  </si>
  <si>
    <t>საქართველოს შრომის, ჯანმრთელობისა და სოციალური დაცვის სამინისტროს ცენტრალური აპარატისა და საჯარო სამართლის იურიდიული პირების 2014 წლის ინფორმაცია გაცემული პრემიებისა და დანამატების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</si>
</sst>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7" tint="-0.49998474074526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7" tint="-0.49998474074526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44" fontId="0" fillId="0" borderId="1" xfId="2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44" fontId="0" fillId="0" borderId="16" xfId="2" applyFont="1" applyBorder="1" applyAlignment="1">
      <alignment horizontal="center" vertical="center" wrapText="1"/>
    </xf>
    <xf numFmtId="164" fontId="7" fillId="0" borderId="16" xfId="1" applyNumberFormat="1" applyFont="1" applyFill="1" applyBorder="1" applyAlignment="1" applyProtection="1">
      <alignment horizontal="center" vertical="center" wrapText="1"/>
    </xf>
    <xf numFmtId="164" fontId="5" fillId="0" borderId="16" xfId="1" applyNumberFormat="1" applyFont="1" applyFill="1" applyBorder="1" applyAlignment="1" applyProtection="1">
      <alignment horizontal="center" vertical="center" wrapText="1"/>
    </xf>
    <xf numFmtId="164" fontId="5" fillId="0" borderId="17" xfId="1" applyNumberFormat="1" applyFont="1" applyFill="1" applyBorder="1" applyAlignment="1" applyProtection="1">
      <alignment horizontal="center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164" fontId="8" fillId="0" borderId="11" xfId="1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164" fontId="2" fillId="4" borderId="7" xfId="0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 applyProtection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9" fillId="3" borderId="16" xfId="1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1"/>
  <sheetViews>
    <sheetView tabSelected="1" view="pageBreakPreview" topLeftCell="A16" zoomScaleNormal="100" zoomScaleSheetLayoutView="100" workbookViewId="0">
      <selection activeCell="H28" sqref="H28"/>
    </sheetView>
  </sheetViews>
  <sheetFormatPr defaultRowHeight="15" x14ac:dyDescent="0.25"/>
  <cols>
    <col min="2" max="2" width="12.140625" customWidth="1"/>
    <col min="3" max="3" width="23.28515625" customWidth="1"/>
    <col min="4" max="4" width="14.28515625" style="29" customWidth="1"/>
    <col min="5" max="5" width="13.28515625" customWidth="1"/>
    <col min="6" max="6" width="9" bestFit="1" customWidth="1"/>
    <col min="7" max="7" width="12.7109375" bestFit="1" customWidth="1"/>
    <col min="8" max="11" width="8.85546875" bestFit="1" customWidth="1"/>
    <col min="12" max="13" width="13.28515625" style="29" customWidth="1"/>
    <col min="14" max="14" width="13.28515625" customWidth="1"/>
    <col min="15" max="15" width="9.7109375" customWidth="1"/>
    <col min="16" max="16" width="11" customWidth="1"/>
    <col min="17" max="17" width="11.140625" customWidth="1"/>
    <col min="18" max="18" width="12.85546875" customWidth="1"/>
    <col min="19" max="19" width="12.5703125" customWidth="1"/>
  </cols>
  <sheetData>
    <row r="2" spans="2:20" ht="44.25" customHeight="1" x14ac:dyDescent="0.25">
      <c r="B2" s="36" t="s">
        <v>38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2:20" ht="27.75" customHeight="1" thickBot="1" x14ac:dyDescent="0.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2:20" ht="107.25" customHeight="1" x14ac:dyDescent="0.25">
      <c r="B4" s="12" t="s">
        <v>9</v>
      </c>
      <c r="C4" s="13" t="s">
        <v>23</v>
      </c>
      <c r="D4" s="30" t="s">
        <v>24</v>
      </c>
      <c r="E4" s="13" t="s">
        <v>13</v>
      </c>
      <c r="F4" s="14" t="s">
        <v>1</v>
      </c>
      <c r="G4" s="14" t="s">
        <v>2</v>
      </c>
      <c r="H4" s="14" t="s">
        <v>3</v>
      </c>
      <c r="I4" s="14" t="s">
        <v>4</v>
      </c>
      <c r="J4" s="14" t="s">
        <v>7</v>
      </c>
      <c r="K4" s="14" t="s">
        <v>6</v>
      </c>
      <c r="L4" s="33" t="s">
        <v>37</v>
      </c>
      <c r="M4" s="33" t="s">
        <v>36</v>
      </c>
      <c r="N4" s="14" t="s">
        <v>35</v>
      </c>
      <c r="O4" s="14" t="s">
        <v>28</v>
      </c>
      <c r="P4" s="14" t="s">
        <v>29</v>
      </c>
      <c r="Q4" s="14" t="s">
        <v>30</v>
      </c>
      <c r="R4" s="14" t="s">
        <v>31</v>
      </c>
      <c r="S4" s="15" t="s">
        <v>32</v>
      </c>
    </row>
    <row r="5" spans="2:20" x14ac:dyDescent="0.25">
      <c r="B5" s="18" t="s">
        <v>25</v>
      </c>
      <c r="C5" s="6" t="s">
        <v>26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9"/>
    </row>
    <row r="6" spans="2:20" ht="31.5" customHeight="1" x14ac:dyDescent="0.25">
      <c r="B6" s="20"/>
      <c r="C6" s="1" t="s">
        <v>0</v>
      </c>
      <c r="D6" s="31">
        <f>D9+D12+D15+D18+D21+D24+D27</f>
        <v>1923680.5</v>
      </c>
      <c r="E6" s="2">
        <f>E9+E12+E15+E18+E21+E24+E27</f>
        <v>1990891</v>
      </c>
      <c r="F6" s="11">
        <f t="shared" ref="F6:S7" si="0">F9+F12+F15+F18+F21+F24+F27</f>
        <v>145490</v>
      </c>
      <c r="G6" s="11">
        <f t="shared" si="0"/>
        <v>244381</v>
      </c>
      <c r="H6" s="11">
        <f t="shared" si="0"/>
        <v>227225</v>
      </c>
      <c r="I6" s="11">
        <f t="shared" si="0"/>
        <v>783290</v>
      </c>
      <c r="J6" s="11">
        <f t="shared" si="0"/>
        <v>228015</v>
      </c>
      <c r="K6" s="11">
        <f t="shared" si="0"/>
        <v>362490</v>
      </c>
      <c r="L6" s="31">
        <f>L9+L12+L15+L18+L21+L24+L27+L30</f>
        <v>4279211.54</v>
      </c>
      <c r="M6" s="31">
        <f>M9+M12+M15+M18+M21+M24+M27+M30</f>
        <v>2355531.04</v>
      </c>
      <c r="N6" s="11">
        <f t="shared" ref="N6:S7" si="1">N9+N12+N15+N18+N21+N24+N27+N30</f>
        <v>1925838</v>
      </c>
      <c r="O6" s="11">
        <f t="shared" si="1"/>
        <v>256058</v>
      </c>
      <c r="P6" s="11">
        <f t="shared" si="1"/>
        <v>515080</v>
      </c>
      <c r="Q6" s="11">
        <f t="shared" si="1"/>
        <v>13800</v>
      </c>
      <c r="R6" s="11">
        <f t="shared" si="1"/>
        <v>72420</v>
      </c>
      <c r="S6" s="28">
        <f t="shared" si="1"/>
        <v>1068480</v>
      </c>
    </row>
    <row r="7" spans="2:20" ht="38.25" customHeight="1" x14ac:dyDescent="0.25">
      <c r="B7" s="21"/>
      <c r="C7" s="1" t="s">
        <v>5</v>
      </c>
      <c r="D7" s="31">
        <f>D10+D13+D16+D19+D22+D25+D28</f>
        <v>23791.43</v>
      </c>
      <c r="E7" s="2">
        <f>E10+E13+E16+E19+E22+E25+E28</f>
        <v>23790</v>
      </c>
      <c r="F7" s="27">
        <f t="shared" si="0"/>
        <v>2700</v>
      </c>
      <c r="G7" s="27">
        <f t="shared" si="0"/>
        <v>4300</v>
      </c>
      <c r="H7" s="27">
        <f t="shared" si="0"/>
        <v>4100</v>
      </c>
      <c r="I7" s="27">
        <f t="shared" si="0"/>
        <v>4300</v>
      </c>
      <c r="J7" s="27">
        <f t="shared" si="0"/>
        <v>4195</v>
      </c>
      <c r="K7" s="27">
        <f t="shared" si="0"/>
        <v>4195</v>
      </c>
      <c r="L7" s="31">
        <f>L10+L13+L16+L19+L22+L25+L28+L31</f>
        <v>841339.6</v>
      </c>
      <c r="M7" s="31">
        <f>M10+M13+M16+M19+M22+M25+M28+M31</f>
        <v>817548.16999999993</v>
      </c>
      <c r="N7" s="11">
        <f t="shared" si="1"/>
        <v>898575</v>
      </c>
      <c r="O7" s="11">
        <f t="shared" si="1"/>
        <v>91030</v>
      </c>
      <c r="P7" s="11">
        <f t="shared" si="1"/>
        <v>87965</v>
      </c>
      <c r="Q7" s="11">
        <f t="shared" si="1"/>
        <v>201720</v>
      </c>
      <c r="R7" s="11">
        <f t="shared" si="1"/>
        <v>287425</v>
      </c>
      <c r="S7" s="28">
        <f t="shared" si="1"/>
        <v>230435</v>
      </c>
    </row>
    <row r="8" spans="2:20" x14ac:dyDescent="0.25">
      <c r="B8" s="18" t="s">
        <v>8</v>
      </c>
      <c r="C8" s="6" t="s">
        <v>27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19"/>
    </row>
    <row r="9" spans="2:20" ht="27.75" customHeight="1" x14ac:dyDescent="0.25">
      <c r="B9" s="20"/>
      <c r="C9" s="1" t="s">
        <v>0</v>
      </c>
      <c r="D9" s="32">
        <v>642890</v>
      </c>
      <c r="E9" s="2">
        <f>SUM(F9:K9)</f>
        <v>642890</v>
      </c>
      <c r="F9" s="3">
        <v>0</v>
      </c>
      <c r="G9" s="3">
        <f>82800-F9</f>
        <v>82800</v>
      </c>
      <c r="H9" s="3">
        <f>169700-G9-F9</f>
        <v>86900</v>
      </c>
      <c r="I9" s="3">
        <f>366900-H9-G9-F9</f>
        <v>197200</v>
      </c>
      <c r="J9" s="3">
        <f>438400-I9-H9-G9-F9</f>
        <v>71500</v>
      </c>
      <c r="K9" s="3">
        <v>204490</v>
      </c>
      <c r="L9" s="31">
        <v>981295</v>
      </c>
      <c r="M9" s="31">
        <f>L9-D9</f>
        <v>338405</v>
      </c>
      <c r="N9" s="3">
        <f>SUM(O9:S9)</f>
        <v>338405</v>
      </c>
      <c r="O9" s="3">
        <v>78255</v>
      </c>
      <c r="P9" s="3">
        <v>112800</v>
      </c>
      <c r="Q9" s="3">
        <v>13800</v>
      </c>
      <c r="R9" s="3">
        <v>10700</v>
      </c>
      <c r="S9" s="17">
        <v>122850</v>
      </c>
      <c r="T9" s="4"/>
    </row>
    <row r="10" spans="2:20" ht="27.75" customHeight="1" x14ac:dyDescent="0.25">
      <c r="B10" s="21"/>
      <c r="C10" s="1" t="s">
        <v>5</v>
      </c>
      <c r="D10" s="32">
        <v>23791.43</v>
      </c>
      <c r="E10" s="2">
        <f>SUM(F10:K10)</f>
        <v>23790</v>
      </c>
      <c r="F10" s="3">
        <v>2700</v>
      </c>
      <c r="G10" s="3">
        <f>7000-F10</f>
        <v>4300</v>
      </c>
      <c r="H10" s="3">
        <f>11100-G10-F10</f>
        <v>4100</v>
      </c>
      <c r="I10" s="3">
        <f>15400-H10-G10-F10</f>
        <v>4300</v>
      </c>
      <c r="J10" s="3">
        <v>4195</v>
      </c>
      <c r="K10" s="3">
        <v>4195</v>
      </c>
      <c r="L10" s="31">
        <v>343554.6</v>
      </c>
      <c r="M10" s="31">
        <f>L10-D10</f>
        <v>319763.17</v>
      </c>
      <c r="N10" s="3">
        <f>SUM(O10:S10)</f>
        <v>373470</v>
      </c>
      <c r="O10" s="3">
        <v>75830</v>
      </c>
      <c r="P10" s="3">
        <v>72765</v>
      </c>
      <c r="Q10" s="3">
        <v>76520</v>
      </c>
      <c r="R10" s="3">
        <v>73920</v>
      </c>
      <c r="S10" s="17">
        <v>74435</v>
      </c>
      <c r="T10" s="4"/>
    </row>
    <row r="11" spans="2:20" x14ac:dyDescent="0.25">
      <c r="B11" s="18" t="s">
        <v>10</v>
      </c>
      <c r="C11" s="6" t="s">
        <v>11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9"/>
    </row>
    <row r="12" spans="2:20" ht="27" customHeight="1" x14ac:dyDescent="0.25">
      <c r="B12" s="20"/>
      <c r="C12" s="5" t="s">
        <v>0</v>
      </c>
      <c r="D12" s="31">
        <v>130350</v>
      </c>
      <c r="E12" s="10">
        <f>SUM(F12:K12)</f>
        <v>130350</v>
      </c>
      <c r="F12" s="3">
        <v>15600</v>
      </c>
      <c r="G12" s="3">
        <v>15600</v>
      </c>
      <c r="H12" s="3">
        <v>13325</v>
      </c>
      <c r="I12" s="3">
        <v>54650</v>
      </c>
      <c r="J12" s="3">
        <v>15575</v>
      </c>
      <c r="K12" s="3">
        <v>15600</v>
      </c>
      <c r="L12" s="31">
        <v>166300</v>
      </c>
      <c r="M12" s="31">
        <f>L12-D12</f>
        <v>35950</v>
      </c>
      <c r="N12" s="3">
        <f>SUM(O12:S12)</f>
        <v>35950</v>
      </c>
      <c r="O12" s="3">
        <v>625</v>
      </c>
      <c r="P12" s="3">
        <v>23450</v>
      </c>
      <c r="Q12" s="3"/>
      <c r="R12" s="3">
        <v>11875</v>
      </c>
      <c r="S12" s="17"/>
    </row>
    <row r="13" spans="2:20" ht="24" customHeight="1" x14ac:dyDescent="0.25">
      <c r="B13" s="21"/>
      <c r="C13" s="1" t="s">
        <v>5</v>
      </c>
      <c r="D13" s="35"/>
      <c r="E13" s="2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1">
        <v>75800</v>
      </c>
      <c r="M13" s="31">
        <f>L13-D13</f>
        <v>75800</v>
      </c>
      <c r="N13" s="3">
        <f>SUM(O13:S13)</f>
        <v>75800</v>
      </c>
      <c r="O13" s="3">
        <v>15200</v>
      </c>
      <c r="P13" s="3">
        <v>15200</v>
      </c>
      <c r="Q13" s="3">
        <v>15200</v>
      </c>
      <c r="R13" s="3">
        <v>15200</v>
      </c>
      <c r="S13" s="17">
        <v>15000</v>
      </c>
    </row>
    <row r="14" spans="2:20" ht="39" customHeight="1" x14ac:dyDescent="0.25">
      <c r="B14" s="18" t="s">
        <v>12</v>
      </c>
      <c r="C14" s="6" t="s">
        <v>14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9"/>
    </row>
    <row r="15" spans="2:20" ht="26.25" customHeight="1" x14ac:dyDescent="0.25">
      <c r="B15" s="20"/>
      <c r="C15" s="5" t="s">
        <v>0</v>
      </c>
      <c r="D15" s="31">
        <v>139781</v>
      </c>
      <c r="E15" s="10">
        <f>SUM(F15:K15)</f>
        <v>159781</v>
      </c>
      <c r="F15" s="3">
        <v>19890</v>
      </c>
      <c r="G15" s="3">
        <v>19981</v>
      </c>
      <c r="H15" s="3">
        <v>0</v>
      </c>
      <c r="I15" s="3">
        <v>79970</v>
      </c>
      <c r="J15" s="3">
        <v>19940</v>
      </c>
      <c r="K15" s="3">
        <v>20000</v>
      </c>
      <c r="L15" s="31">
        <v>450723</v>
      </c>
      <c r="M15" s="31">
        <f>L15-D15</f>
        <v>310942</v>
      </c>
      <c r="N15" s="3">
        <f>SUM(O15:S15)</f>
        <v>352748</v>
      </c>
      <c r="O15" s="3">
        <v>38408</v>
      </c>
      <c r="P15" s="3">
        <v>128570</v>
      </c>
      <c r="Q15" s="3">
        <v>0</v>
      </c>
      <c r="R15" s="3">
        <v>25770</v>
      </c>
      <c r="S15" s="17">
        <v>160000</v>
      </c>
      <c r="T15" s="4"/>
    </row>
    <row r="16" spans="2:20" ht="28.5" customHeight="1" x14ac:dyDescent="0.25">
      <c r="B16" s="21"/>
      <c r="C16" s="5" t="s">
        <v>5</v>
      </c>
      <c r="D16" s="31">
        <v>0</v>
      </c>
      <c r="E16" s="10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1">
        <v>64480</v>
      </c>
      <c r="M16" s="31">
        <f>L16-D16</f>
        <v>64480</v>
      </c>
      <c r="N16" s="3">
        <f>SUM(O16:S16)</f>
        <v>64480</v>
      </c>
      <c r="O16" s="3">
        <v>0</v>
      </c>
      <c r="P16" s="3">
        <v>0</v>
      </c>
      <c r="Q16" s="3">
        <v>0</v>
      </c>
      <c r="R16" s="3">
        <v>64480</v>
      </c>
      <c r="S16" s="17">
        <v>0</v>
      </c>
      <c r="T16" s="4"/>
    </row>
    <row r="17" spans="2:20" ht="17.25" customHeight="1" x14ac:dyDescent="0.25">
      <c r="B17" s="18" t="s">
        <v>16</v>
      </c>
      <c r="C17" s="6" t="s">
        <v>15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19"/>
    </row>
    <row r="18" spans="2:20" ht="32.25" customHeight="1" x14ac:dyDescent="0.25">
      <c r="B18" s="20"/>
      <c r="C18" s="5" t="s">
        <v>0</v>
      </c>
      <c r="D18" s="31">
        <v>783797</v>
      </c>
      <c r="E18" s="10">
        <f>SUM(F18:K18)</f>
        <v>831000</v>
      </c>
      <c r="F18" s="3">
        <v>110000</v>
      </c>
      <c r="G18" s="3">
        <v>110000</v>
      </c>
      <c r="H18" s="3">
        <v>110000</v>
      </c>
      <c r="I18" s="3">
        <v>281000</v>
      </c>
      <c r="J18" s="3">
        <v>110000</v>
      </c>
      <c r="K18" s="3">
        <v>110000</v>
      </c>
      <c r="L18" s="31">
        <v>2231138</v>
      </c>
      <c r="M18" s="31">
        <f>L18-D18</f>
        <v>1447341</v>
      </c>
      <c r="N18" s="3">
        <f>SUM(O18:S18)</f>
        <v>975130</v>
      </c>
      <c r="O18" s="3">
        <v>110000</v>
      </c>
      <c r="P18" s="3">
        <v>110000</v>
      </c>
      <c r="Q18" s="3"/>
      <c r="R18" s="3"/>
      <c r="S18" s="17">
        <v>755130</v>
      </c>
    </row>
    <row r="19" spans="2:20" ht="24.75" customHeight="1" x14ac:dyDescent="0.25">
      <c r="B19" s="21"/>
      <c r="C19" s="5" t="s">
        <v>5</v>
      </c>
      <c r="D19" s="31">
        <v>0</v>
      </c>
      <c r="E19" s="10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1">
        <v>303680</v>
      </c>
      <c r="M19" s="31">
        <f>L19-D19</f>
        <v>303680</v>
      </c>
      <c r="N19" s="3">
        <f>SUM(O19:S19)</f>
        <v>330000</v>
      </c>
      <c r="O19" s="3"/>
      <c r="P19" s="3"/>
      <c r="Q19" s="3">
        <v>110000</v>
      </c>
      <c r="R19" s="3">
        <v>110000</v>
      </c>
      <c r="S19" s="17">
        <v>110000</v>
      </c>
    </row>
    <row r="20" spans="2:20" ht="20.25" customHeight="1" x14ac:dyDescent="0.25">
      <c r="B20" s="18" t="s">
        <v>17</v>
      </c>
      <c r="C20" s="6" t="s">
        <v>18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19"/>
    </row>
    <row r="21" spans="2:20" ht="35.25" customHeight="1" x14ac:dyDescent="0.25">
      <c r="B21" s="20"/>
      <c r="C21" s="5" t="s">
        <v>0</v>
      </c>
      <c r="D21" s="31">
        <v>208812.5</v>
      </c>
      <c r="E21" s="10">
        <f>SUM(F21:K21)</f>
        <v>208820</v>
      </c>
      <c r="F21" s="3">
        <v>0</v>
      </c>
      <c r="G21" s="3">
        <v>16000</v>
      </c>
      <c r="H21" s="3">
        <v>17000</v>
      </c>
      <c r="I21" s="3">
        <v>154820</v>
      </c>
      <c r="J21" s="3">
        <v>11000</v>
      </c>
      <c r="K21" s="3">
        <v>10000</v>
      </c>
      <c r="L21" s="31">
        <v>370487.5</v>
      </c>
      <c r="M21" s="31">
        <f>L21-D21</f>
        <v>161675</v>
      </c>
      <c r="N21" s="3">
        <f>SUM(O21:S21)</f>
        <v>162085</v>
      </c>
      <c r="O21" s="3">
        <v>10000</v>
      </c>
      <c r="P21" s="3">
        <v>140260</v>
      </c>
      <c r="Q21" s="3"/>
      <c r="R21" s="3">
        <v>6825</v>
      </c>
      <c r="S21" s="17">
        <v>5000</v>
      </c>
    </row>
    <row r="22" spans="2:20" ht="26.25" customHeight="1" x14ac:dyDescent="0.25">
      <c r="B22" s="21"/>
      <c r="C22" s="5" t="s">
        <v>5</v>
      </c>
      <c r="D22" s="31">
        <v>0</v>
      </c>
      <c r="E22" s="10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1">
        <v>15175</v>
      </c>
      <c r="M22" s="31">
        <f>L22-D22</f>
        <v>15175</v>
      </c>
      <c r="N22" s="3">
        <f>SUM(O22:S22)</f>
        <v>15175</v>
      </c>
      <c r="O22" s="3"/>
      <c r="P22" s="3"/>
      <c r="Q22" s="3"/>
      <c r="R22" s="3">
        <v>8175</v>
      </c>
      <c r="S22" s="17">
        <v>7000</v>
      </c>
    </row>
    <row r="23" spans="2:20" x14ac:dyDescent="0.25">
      <c r="B23" s="18" t="s">
        <v>19</v>
      </c>
      <c r="C23" s="6" t="s">
        <v>22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9"/>
    </row>
    <row r="24" spans="2:20" ht="23.25" customHeight="1" x14ac:dyDescent="0.25">
      <c r="B24" s="20"/>
      <c r="C24" s="5" t="s">
        <v>0</v>
      </c>
      <c r="D24" s="31">
        <v>15650</v>
      </c>
      <c r="E24" s="10">
        <f>SUM(F24:K24)</f>
        <v>15650</v>
      </c>
      <c r="F24" s="3">
        <v>0</v>
      </c>
      <c r="G24" s="3">
        <v>0</v>
      </c>
      <c r="H24" s="3">
        <v>0</v>
      </c>
      <c r="I24" s="3">
        <v>15650</v>
      </c>
      <c r="J24" s="3">
        <v>0</v>
      </c>
      <c r="K24" s="3">
        <v>0</v>
      </c>
      <c r="L24" s="31">
        <v>51368.04</v>
      </c>
      <c r="M24" s="31">
        <f>L24-D24</f>
        <v>35718.04</v>
      </c>
      <c r="N24" s="3">
        <f>SUM(O24:S24)</f>
        <v>36020</v>
      </c>
      <c r="O24" s="3">
        <v>18770</v>
      </c>
      <c r="P24" s="3">
        <v>0</v>
      </c>
      <c r="Q24" s="3">
        <v>0</v>
      </c>
      <c r="R24" s="3">
        <v>17250</v>
      </c>
      <c r="S24" s="17">
        <v>0</v>
      </c>
      <c r="T24" s="4"/>
    </row>
    <row r="25" spans="2:20" ht="34.5" customHeight="1" x14ac:dyDescent="0.25">
      <c r="B25" s="21"/>
      <c r="C25" s="5" t="s">
        <v>5</v>
      </c>
      <c r="D25" s="31">
        <v>0</v>
      </c>
      <c r="E25" s="10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1">
        <v>0</v>
      </c>
      <c r="M25" s="31">
        <f>L25-D25</f>
        <v>0</v>
      </c>
      <c r="N25" s="3">
        <f>SUM(O25:S25)</f>
        <v>0</v>
      </c>
      <c r="O25" s="3">
        <v>0</v>
      </c>
      <c r="P25" s="3">
        <v>0</v>
      </c>
      <c r="Q25" s="3">
        <v>0</v>
      </c>
      <c r="R25" s="3">
        <v>0</v>
      </c>
      <c r="S25" s="17">
        <v>0</v>
      </c>
    </row>
    <row r="26" spans="2:20" ht="23.25" customHeight="1" x14ac:dyDescent="0.25">
      <c r="B26" s="18" t="s">
        <v>21</v>
      </c>
      <c r="C26" s="6" t="s">
        <v>20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19"/>
    </row>
    <row r="27" spans="2:20" ht="27.75" customHeight="1" x14ac:dyDescent="0.25">
      <c r="B27" s="20"/>
      <c r="C27" s="5" t="s">
        <v>0</v>
      </c>
      <c r="D27" s="31">
        <v>2400</v>
      </c>
      <c r="E27" s="10">
        <f>SUM(F27:K27)</f>
        <v>2400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2400</v>
      </c>
      <c r="L27" s="31">
        <v>14200</v>
      </c>
      <c r="M27" s="31">
        <f>L27-D27</f>
        <v>11800</v>
      </c>
      <c r="N27" s="3">
        <f>SUM(O27:S27)</f>
        <v>11800</v>
      </c>
      <c r="O27" s="3"/>
      <c r="P27" s="3"/>
      <c r="Q27" s="3"/>
      <c r="R27" s="3"/>
      <c r="S27" s="17">
        <v>11800</v>
      </c>
    </row>
    <row r="28" spans="2:20" ht="28.5" customHeight="1" thickBot="1" x14ac:dyDescent="0.3">
      <c r="B28" s="22"/>
      <c r="C28" s="23" t="s">
        <v>5</v>
      </c>
      <c r="D28" s="31">
        <v>0</v>
      </c>
      <c r="E28" s="10">
        <f>SUM(F28:K28)</f>
        <v>0</v>
      </c>
      <c r="F28" s="3">
        <v>0</v>
      </c>
      <c r="G28" s="3">
        <v>0</v>
      </c>
      <c r="H28" s="3">
        <v>0</v>
      </c>
      <c r="I28" s="10">
        <v>0</v>
      </c>
      <c r="J28" s="10">
        <v>0</v>
      </c>
      <c r="K28" s="3">
        <v>0</v>
      </c>
      <c r="L28" s="31">
        <v>0</v>
      </c>
      <c r="M28" s="31">
        <f>L28-D28</f>
        <v>0</v>
      </c>
      <c r="N28" s="3">
        <f>SUM(O28:S28)</f>
        <v>0</v>
      </c>
      <c r="O28" s="3"/>
      <c r="P28" s="3"/>
      <c r="Q28" s="3"/>
      <c r="R28" s="3"/>
      <c r="S28" s="17"/>
    </row>
    <row r="29" spans="2:20" x14ac:dyDescent="0.25">
      <c r="B29" s="18" t="s">
        <v>34</v>
      </c>
      <c r="C29" s="8" t="s">
        <v>33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</row>
    <row r="30" spans="2:20" ht="24" customHeight="1" x14ac:dyDescent="0.25">
      <c r="B30" s="20"/>
      <c r="C30" s="5" t="s">
        <v>0</v>
      </c>
      <c r="D30" s="31">
        <v>0</v>
      </c>
      <c r="E30" s="10">
        <f>SUM(F30:K30)</f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1">
        <v>13700</v>
      </c>
      <c r="M30" s="31">
        <f>L30-D30</f>
        <v>13700</v>
      </c>
      <c r="N30" s="3">
        <f>SUM(O30:S30)</f>
        <v>13700</v>
      </c>
      <c r="O30" s="3"/>
      <c r="P30" s="3"/>
      <c r="Q30" s="3"/>
      <c r="R30" s="3"/>
      <c r="S30" s="17">
        <v>13700</v>
      </c>
    </row>
    <row r="31" spans="2:20" ht="24" customHeight="1" thickBot="1" x14ac:dyDescent="0.3">
      <c r="B31" s="22"/>
      <c r="C31" s="23" t="s">
        <v>5</v>
      </c>
      <c r="D31" s="34">
        <v>0</v>
      </c>
      <c r="E31" s="24">
        <f>SUM(F31:K31)</f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34">
        <v>38650</v>
      </c>
      <c r="M31" s="34">
        <f>L31-D31</f>
        <v>38650</v>
      </c>
      <c r="N31" s="25">
        <f>SUM(O31:S31)</f>
        <v>39650</v>
      </c>
      <c r="O31" s="25"/>
      <c r="P31" s="25"/>
      <c r="Q31" s="25"/>
      <c r="R31" s="25">
        <v>15650</v>
      </c>
      <c r="S31" s="26">
        <v>24000</v>
      </c>
    </row>
  </sheetData>
  <mergeCells count="19">
    <mergeCell ref="C26:S26"/>
    <mergeCell ref="C5:S5"/>
    <mergeCell ref="B2:S3"/>
    <mergeCell ref="B26:B28"/>
    <mergeCell ref="B29:B31"/>
    <mergeCell ref="C29:S29"/>
    <mergeCell ref="B5:B7"/>
    <mergeCell ref="C14:S14"/>
    <mergeCell ref="C11:S11"/>
    <mergeCell ref="C8:S8"/>
    <mergeCell ref="C17:S17"/>
    <mergeCell ref="B17:B19"/>
    <mergeCell ref="B20:B22"/>
    <mergeCell ref="B23:B25"/>
    <mergeCell ref="C20:S20"/>
    <mergeCell ref="C23:S23"/>
    <mergeCell ref="B8:B10"/>
    <mergeCell ref="B11:B13"/>
    <mergeCell ref="B14:B16"/>
  </mergeCells>
  <pageMargins left="0.25" right="0.25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2014წ</vt:lpstr>
      <vt:lpstr>Sheet2</vt:lpstr>
      <vt:lpstr>Sheet3</vt:lpstr>
      <vt:lpstr>'2014წ'!Print_Area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2015-05-28T10:29:12Z</dcterms:modified>
</cp:coreProperties>
</file>